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1670"/>
  </bookViews>
  <sheets>
    <sheet name="試算表" sheetId="1" r:id="rId1"/>
    <sheet name="記入例" sheetId="7" r:id="rId2"/>
    <sheet name="電気料金" sheetId="2" r:id="rId3"/>
  </sheets>
  <definedNames>
    <definedName name="Q_会長登録用">#REF!</definedName>
    <definedName name="差込">#REF!</definedName>
  </definedNames>
  <calcPr calcId="145621"/>
</workbook>
</file>

<file path=xl/calcChain.xml><?xml version="1.0" encoding="utf-8"?>
<calcChain xmlns="http://schemas.openxmlformats.org/spreadsheetml/2006/main">
  <c r="C11" i="2" l="1"/>
  <c r="B11" i="2"/>
  <c r="G23" i="1"/>
  <c r="F23" i="1"/>
  <c r="F23" i="7" l="1"/>
  <c r="G23" i="7"/>
  <c r="I22" i="7"/>
  <c r="H22" i="7"/>
  <c r="J22" i="7" s="1"/>
  <c r="I21" i="7"/>
  <c r="H21" i="7"/>
  <c r="J21" i="7" s="1"/>
  <c r="I20" i="7"/>
  <c r="H20" i="7"/>
  <c r="J20" i="7" s="1"/>
  <c r="I19" i="7"/>
  <c r="H19" i="7"/>
  <c r="I18" i="7"/>
  <c r="H18" i="7"/>
  <c r="J18" i="7" s="1"/>
  <c r="I17" i="7"/>
  <c r="H17" i="7"/>
  <c r="J19" i="7" l="1"/>
  <c r="J17" i="7"/>
  <c r="J23" i="7" s="1"/>
  <c r="B25" i="7" s="1"/>
  <c r="J21" i="1"/>
  <c r="I21" i="1"/>
  <c r="H22" i="1"/>
  <c r="H21" i="1"/>
  <c r="I22" i="1"/>
  <c r="I20" i="1"/>
  <c r="I19" i="1"/>
  <c r="I18" i="1"/>
  <c r="I17" i="1"/>
  <c r="H17" i="1"/>
  <c r="H20" i="1"/>
  <c r="H19" i="1"/>
  <c r="H18" i="1"/>
  <c r="B12" i="1"/>
  <c r="J18" i="1" l="1"/>
  <c r="J20" i="1"/>
  <c r="D25" i="7"/>
  <c r="J22" i="1"/>
  <c r="J17" i="1"/>
  <c r="J19" i="1"/>
  <c r="I2" i="2"/>
  <c r="J23" i="1" l="1"/>
  <c r="I3" i="2"/>
  <c r="I6" i="2"/>
  <c r="I5" i="2"/>
  <c r="I4" i="2"/>
  <c r="D25" i="1" l="1"/>
  <c r="B25" i="1"/>
</calcChain>
</file>

<file path=xl/sharedStrings.xml><?xml version="1.0" encoding="utf-8"?>
<sst xmlns="http://schemas.openxmlformats.org/spreadsheetml/2006/main" count="121" uniqueCount="60">
  <si>
    <t>～１０Wまで</t>
    <phoneticPr fontId="1"/>
  </si>
  <si>
    <t>１０Wをこえ２０Wまで</t>
    <phoneticPr fontId="1"/>
  </si>
  <si>
    <t>２０Wをこえ４０Wまで</t>
    <phoneticPr fontId="1"/>
  </si>
  <si>
    <t>４０Wをこえ６０Wまで</t>
    <phoneticPr fontId="1"/>
  </si>
  <si>
    <t>６０Wをこえ１００Wまで</t>
    <phoneticPr fontId="1"/>
  </si>
  <si>
    <t>契約</t>
    <rPh sb="0" eb="2">
      <t>ケイヤク</t>
    </rPh>
    <phoneticPr fontId="4"/>
  </si>
  <si>
    <t>区分</t>
    <rPh sb="0" eb="2">
      <t>クブン</t>
    </rPh>
    <phoneticPr fontId="4"/>
  </si>
  <si>
    <t>需要家料金</t>
    <rPh sb="0" eb="3">
      <t>ジュヨウカ</t>
    </rPh>
    <rPh sb="3" eb="5">
      <t>リョウキン</t>
    </rPh>
    <phoneticPr fontId="4"/>
  </si>
  <si>
    <t>電灯料金</t>
    <rPh sb="0" eb="2">
      <t>デントウ</t>
    </rPh>
    <rPh sb="2" eb="4">
      <t>リョウキン</t>
    </rPh>
    <phoneticPr fontId="4"/>
  </si>
  <si>
    <t>燃料費調整額</t>
    <rPh sb="0" eb="3">
      <t>ネンリョウヒ</t>
    </rPh>
    <rPh sb="3" eb="5">
      <t>チョウセイ</t>
    </rPh>
    <rPh sb="5" eb="6">
      <t>ガク</t>
    </rPh>
    <phoneticPr fontId="4"/>
  </si>
  <si>
    <t>再ｴﾈ賦課金</t>
    <rPh sb="0" eb="1">
      <t>サイ</t>
    </rPh>
    <rPh sb="3" eb="6">
      <t>フカキン</t>
    </rPh>
    <phoneticPr fontId="4"/>
  </si>
  <si>
    <t>電気料金</t>
    <rPh sb="0" eb="2">
      <t>デンキ</t>
    </rPh>
    <rPh sb="2" eb="4">
      <t>リョウキン</t>
    </rPh>
    <phoneticPr fontId="4"/>
  </si>
  <si>
    <t>公衆街灯A</t>
    <rPh sb="0" eb="2">
      <t>コウシュウ</t>
    </rPh>
    <rPh sb="2" eb="4">
      <t>ガイトウ</t>
    </rPh>
    <phoneticPr fontId="4"/>
  </si>
  <si>
    <t>計</t>
    <rPh sb="0" eb="1">
      <t>ケイ</t>
    </rPh>
    <phoneticPr fontId="4"/>
  </si>
  <si>
    <t>③　２１～４０W</t>
    <phoneticPr fontId="1"/>
  </si>
  <si>
    <t>④　４１～６０W</t>
    <phoneticPr fontId="1"/>
  </si>
  <si>
    <t>⑤　６１～１００W</t>
    <phoneticPr fontId="1"/>
  </si>
  <si>
    <t>②　１１～２０W</t>
    <phoneticPr fontId="1"/>
  </si>
  <si>
    <t>①　　　～１０W</t>
    <phoneticPr fontId="1"/>
  </si>
  <si>
    <t>計</t>
    <rPh sb="0" eb="1">
      <t>ケイ</t>
    </rPh>
    <phoneticPr fontId="1"/>
  </si>
  <si>
    <t xml:space="preserve"> </t>
    <phoneticPr fontId="1"/>
  </si>
  <si>
    <t>LED防犯灯のほうが</t>
    <rPh sb="3" eb="6">
      <t>ボウハントウ</t>
    </rPh>
    <phoneticPr fontId="1"/>
  </si>
  <si>
    <t>安い</t>
    <rPh sb="0" eb="1">
      <t>ヤス</t>
    </rPh>
    <phoneticPr fontId="1"/>
  </si>
  <si>
    <t>〈　LED防犯灯試算表　〉</t>
    <rPh sb="5" eb="8">
      <t>ボウハントウ</t>
    </rPh>
    <rPh sb="8" eb="11">
      <t>シサンヒョウ</t>
    </rPh>
    <phoneticPr fontId="1"/>
  </si>
  <si>
    <t>電気料金</t>
    <rPh sb="0" eb="2">
      <t>デンキ</t>
    </rPh>
    <rPh sb="2" eb="4">
      <t>リョウキン</t>
    </rPh>
    <phoneticPr fontId="1"/>
  </si>
  <si>
    <t>LED以外</t>
    <rPh sb="3" eb="5">
      <t>イガイ</t>
    </rPh>
    <phoneticPr fontId="1"/>
  </si>
  <si>
    <t>LED</t>
    <phoneticPr fontId="1"/>
  </si>
  <si>
    <t>LED防犯灯の設置に</t>
    <rPh sb="3" eb="6">
      <t>ボウハントウ</t>
    </rPh>
    <rPh sb="7" eb="9">
      <t>セッチ</t>
    </rPh>
    <phoneticPr fontId="1"/>
  </si>
  <si>
    <t>①LED防犯灯に交換予定の防犯灯数</t>
    <rPh sb="4" eb="7">
      <t>ボウハントウ</t>
    </rPh>
    <rPh sb="8" eb="10">
      <t>コウカン</t>
    </rPh>
    <rPh sb="10" eb="12">
      <t>ヨテイ</t>
    </rPh>
    <rPh sb="13" eb="16">
      <t>ボウハントウ</t>
    </rPh>
    <rPh sb="16" eb="17">
      <t>スウ</t>
    </rPh>
    <phoneticPr fontId="1"/>
  </si>
  <si>
    <t>ポール式</t>
    <rPh sb="3" eb="4">
      <t>シキ</t>
    </rPh>
    <phoneticPr fontId="1"/>
  </si>
  <si>
    <t>１～２０W</t>
    <phoneticPr fontId="1"/>
  </si>
  <si>
    <t>２１W～</t>
    <phoneticPr fontId="1"/>
  </si>
  <si>
    <t>１/２</t>
    <phoneticPr fontId="1"/>
  </si>
  <si>
    <t>共架式</t>
    <rPh sb="0" eb="1">
      <t>トモ</t>
    </rPh>
    <rPh sb="1" eb="2">
      <t>カ</t>
    </rPh>
    <rPh sb="2" eb="3">
      <t>シキ</t>
    </rPh>
    <phoneticPr fontId="1"/>
  </si>
  <si>
    <t>LED灯</t>
    <rPh sb="3" eb="4">
      <t>トウ</t>
    </rPh>
    <phoneticPr fontId="1"/>
  </si>
  <si>
    <t>～１０Wまで</t>
    <phoneticPr fontId="1"/>
  </si>
  <si>
    <t>区　分</t>
    <rPh sb="0" eb="1">
      <t>ク</t>
    </rPh>
    <rPh sb="2" eb="3">
      <t>ブン</t>
    </rPh>
    <phoneticPr fontId="1"/>
  </si>
  <si>
    <t>規　格</t>
    <rPh sb="0" eb="1">
      <t>タダシ</t>
    </rPh>
    <rPh sb="2" eb="3">
      <t>カク</t>
    </rPh>
    <phoneticPr fontId="1"/>
  </si>
  <si>
    <t>合　計</t>
    <rPh sb="0" eb="1">
      <t>アイ</t>
    </rPh>
    <rPh sb="2" eb="3">
      <t>ケイ</t>
    </rPh>
    <phoneticPr fontId="1"/>
  </si>
  <si>
    <t>設　置　補　助　率</t>
    <rPh sb="0" eb="1">
      <t>セツ</t>
    </rPh>
    <rPh sb="2" eb="3">
      <t>チ</t>
    </rPh>
    <rPh sb="4" eb="5">
      <t>ホ</t>
    </rPh>
    <rPh sb="6" eb="7">
      <t>スケ</t>
    </rPh>
    <rPh sb="8" eb="9">
      <t>リツ</t>
    </rPh>
    <phoneticPr fontId="1"/>
  </si>
  <si>
    <t>補　助　限　度　額
（1灯当たり）</t>
    <rPh sb="0" eb="1">
      <t>ホ</t>
    </rPh>
    <rPh sb="2" eb="3">
      <t>スケ</t>
    </rPh>
    <rPh sb="4" eb="5">
      <t>キリ</t>
    </rPh>
    <rPh sb="6" eb="7">
      <t>ド</t>
    </rPh>
    <rPh sb="8" eb="9">
      <t>ガク</t>
    </rPh>
    <rPh sb="12" eb="13">
      <t>トウ</t>
    </rPh>
    <rPh sb="13" eb="14">
      <t>ア</t>
    </rPh>
    <phoneticPr fontId="1"/>
  </si>
  <si>
    <t>設　置　灯　数</t>
    <rPh sb="0" eb="1">
      <t>セツ</t>
    </rPh>
    <rPh sb="2" eb="3">
      <t>チ</t>
    </rPh>
    <rPh sb="4" eb="5">
      <t>ヒ</t>
    </rPh>
    <rPh sb="6" eb="7">
      <t>スウ</t>
    </rPh>
    <phoneticPr fontId="1"/>
  </si>
  <si>
    <t>総　工　事　費</t>
    <rPh sb="0" eb="1">
      <t>ソウ</t>
    </rPh>
    <rPh sb="2" eb="3">
      <t>コウ</t>
    </rPh>
    <rPh sb="4" eb="5">
      <t>コト</t>
    </rPh>
    <rPh sb="6" eb="7">
      <t>ヒ</t>
    </rPh>
    <phoneticPr fontId="1"/>
  </si>
  <si>
    <t>補　助　率
算　出</t>
    <rPh sb="0" eb="1">
      <t>ホ</t>
    </rPh>
    <rPh sb="2" eb="3">
      <t>スケ</t>
    </rPh>
    <rPh sb="4" eb="5">
      <t>リツ</t>
    </rPh>
    <rPh sb="6" eb="7">
      <t>ザン</t>
    </rPh>
    <rPh sb="8" eb="9">
      <t>デ</t>
    </rPh>
    <phoneticPr fontId="1"/>
  </si>
  <si>
    <t>補　助　金　額</t>
    <rPh sb="0" eb="1">
      <t>ホ</t>
    </rPh>
    <rPh sb="2" eb="3">
      <t>スケ</t>
    </rPh>
    <rPh sb="4" eb="5">
      <t>カネ</t>
    </rPh>
    <rPh sb="6" eb="7">
      <t>ガク</t>
    </rPh>
    <phoneticPr fontId="1"/>
  </si>
  <si>
    <t>補助限度額
算　出</t>
    <rPh sb="0" eb="2">
      <t>ホジョ</t>
    </rPh>
    <rPh sb="2" eb="4">
      <t>ゲンド</t>
    </rPh>
    <rPh sb="4" eb="5">
      <t>ガク</t>
    </rPh>
    <rPh sb="6" eb="7">
      <t>ザン</t>
    </rPh>
    <rPh sb="8" eb="9">
      <t>デ</t>
    </rPh>
    <phoneticPr fontId="1"/>
  </si>
  <si>
    <t>共架用柱</t>
    <rPh sb="0" eb="1">
      <t>トモ</t>
    </rPh>
    <rPh sb="1" eb="2">
      <t>カ</t>
    </rPh>
    <rPh sb="2" eb="3">
      <t>ヨウ</t>
    </rPh>
    <rPh sb="3" eb="4">
      <t>ハシラ</t>
    </rPh>
    <phoneticPr fontId="1"/>
  </si>
  <si>
    <t>鋼管ポール</t>
    <rPh sb="0" eb="1">
      <t>ハガネ</t>
    </rPh>
    <rPh sb="1" eb="2">
      <t>カン</t>
    </rPh>
    <phoneticPr fontId="1"/>
  </si>
  <si>
    <t>コンクリート柱</t>
    <rPh sb="6" eb="7">
      <t>ハシラ</t>
    </rPh>
    <phoneticPr fontId="1"/>
  </si>
  <si>
    <t>１/３</t>
    <phoneticPr fontId="1"/>
  </si>
  <si>
    <t>１/３</t>
    <phoneticPr fontId="1"/>
  </si>
  <si>
    <t>ヶ月使うと元が取れる</t>
    <rPh sb="1" eb="2">
      <t>ゲツ</t>
    </rPh>
    <rPh sb="2" eb="3">
      <t>ツカ</t>
    </rPh>
    <rPh sb="5" eb="6">
      <t>モト</t>
    </rPh>
    <rPh sb="7" eb="8">
      <t>ト</t>
    </rPh>
    <phoneticPr fontId="1"/>
  </si>
  <si>
    <t>②設置予定のLED防犯灯数</t>
    <rPh sb="1" eb="3">
      <t>セッチ</t>
    </rPh>
    <rPh sb="3" eb="5">
      <t>ヨテイ</t>
    </rPh>
    <rPh sb="9" eb="12">
      <t>ボウハントウ</t>
    </rPh>
    <rPh sb="12" eb="13">
      <t>スウ</t>
    </rPh>
    <phoneticPr fontId="1"/>
  </si>
  <si>
    <t>③ひと月の電気料金差額</t>
    <rPh sb="3" eb="4">
      <t>ツキ</t>
    </rPh>
    <rPh sb="5" eb="7">
      <t>デンキ</t>
    </rPh>
    <rPh sb="7" eb="9">
      <t>リョウキン</t>
    </rPh>
    <rPh sb="9" eb="11">
      <t>サガク</t>
    </rPh>
    <phoneticPr fontId="1"/>
  </si>
  <si>
    <t>補 助 限 度 額
算　出</t>
    <rPh sb="0" eb="1">
      <t>ホ</t>
    </rPh>
    <rPh sb="2" eb="3">
      <t>スケ</t>
    </rPh>
    <rPh sb="4" eb="5">
      <t>キリ</t>
    </rPh>
    <rPh sb="6" eb="7">
      <t>ド</t>
    </rPh>
    <rPh sb="8" eb="9">
      <t>ガク</t>
    </rPh>
    <rPh sb="10" eb="11">
      <t>ザン</t>
    </rPh>
    <rPh sb="12" eb="13">
      <t>デ</t>
    </rPh>
    <phoneticPr fontId="1"/>
  </si>
  <si>
    <t>④何ヶ月使えば元が取れるのか</t>
    <rPh sb="1" eb="2">
      <t>ナン</t>
    </rPh>
    <rPh sb="3" eb="4">
      <t>ゲツ</t>
    </rPh>
    <rPh sb="4" eb="5">
      <t>ツカ</t>
    </rPh>
    <rPh sb="7" eb="8">
      <t>モト</t>
    </rPh>
    <rPh sb="9" eb="10">
      <t>ト</t>
    </rPh>
    <phoneticPr fontId="1"/>
  </si>
  <si>
    <t>※令和３年３月１９日現在の電気料金をもとに計算しております。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デンキ</t>
    </rPh>
    <rPh sb="15" eb="17">
      <t>リョウキン</t>
    </rPh>
    <rPh sb="21" eb="23">
      <t>ケイサン</t>
    </rPh>
    <phoneticPr fontId="1"/>
  </si>
  <si>
    <t>円(※1)掛かるとき、</t>
    <rPh sb="0" eb="1">
      <t>エン</t>
    </rPh>
    <rPh sb="5" eb="6">
      <t>カ</t>
    </rPh>
    <phoneticPr fontId="1"/>
  </si>
  <si>
    <t>※1:金額は総工事費から補助金額を引いたものになります。</t>
    <rPh sb="3" eb="5">
      <t>キンガク</t>
    </rPh>
    <rPh sb="6" eb="7">
      <t>ソウ</t>
    </rPh>
    <rPh sb="7" eb="10">
      <t>コウジヒ</t>
    </rPh>
    <rPh sb="12" eb="15">
      <t>ホジョキン</t>
    </rPh>
    <rPh sb="15" eb="16">
      <t>ガク</t>
    </rPh>
    <rPh sb="17" eb="18">
      <t>ヒ</t>
    </rPh>
    <phoneticPr fontId="1"/>
  </si>
  <si>
    <t>※黄色いセル(マス)に入力すると自動計算されます。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</si>
</sst>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);[Red]\(#,##0\)"/>
    <numFmt numFmtId="177" formatCode="_-* #,##0_-;\-* #,##0_-;_-* &quot;-&quot;_-;_-@_-"/>
    <numFmt numFmtId="178" formatCode="#,##0.00_);[Red]\(#,##0.00\)"/>
    <numFmt numFmtId="179" formatCode="0.00_ "/>
    <numFmt numFmtId="180" formatCode="###.##&quot;円&quot;"/>
    <numFmt numFmtId="181" formatCode="#,###&quot;円&quot;"/>
    <numFmt numFmtId="182" formatCode="#,###"/>
    <numFmt numFmtId="185" formatCode="0&quot;灯&quot;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b/>
      <sz val="14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3"/>
      <color theme="1"/>
      <name val="UD デジタル 教科書体 N-R"/>
      <family val="1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UD デジタル 教科書体 N-R"/>
      <family val="1"/>
      <charset val="128"/>
    </font>
    <font>
      <b/>
      <sz val="16"/>
      <color theme="1"/>
      <name val="UD デジタル 教科書体 N-R"/>
      <family val="1"/>
      <charset val="128"/>
    </font>
    <font>
      <b/>
      <sz val="18"/>
      <color theme="1"/>
      <name val="UD デジタル 教科書体 N-R"/>
      <family val="1"/>
      <charset val="128"/>
    </font>
    <font>
      <sz val="12.8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0" fontId="2" fillId="0" borderId="0"/>
    <xf numFmtId="177" fontId="2" fillId="0" borderId="0" applyFont="0" applyFill="0" applyBorder="0" applyAlignment="0" applyProtection="0"/>
    <xf numFmtId="0" fontId="12" fillId="0" borderId="0"/>
    <xf numFmtId="177" fontId="2" fillId="0" borderId="0" applyFont="0" applyFill="0" applyBorder="0" applyAlignment="0" applyProtection="0"/>
    <xf numFmtId="0" fontId="12" fillId="0" borderId="0"/>
  </cellStyleXfs>
  <cellXfs count="68">
    <xf numFmtId="0" fontId="0" fillId="0" borderId="0" xfId="0">
      <alignment vertical="center"/>
    </xf>
    <xf numFmtId="176" fontId="3" fillId="0" borderId="1" xfId="1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vertical="center"/>
    </xf>
    <xf numFmtId="176" fontId="3" fillId="0" borderId="1" xfId="1" applyNumberFormat="1" applyFont="1" applyFill="1" applyBorder="1" applyAlignment="1" applyProtection="1">
      <alignment horizontal="center" vertical="center"/>
      <protection locked="0"/>
    </xf>
    <xf numFmtId="178" fontId="3" fillId="0" borderId="1" xfId="1" applyNumberFormat="1" applyFont="1" applyFill="1" applyBorder="1" applyAlignment="1">
      <alignment vertical="center"/>
    </xf>
    <xf numFmtId="179" fontId="3" fillId="0" borderId="1" xfId="1" applyNumberFormat="1" applyFont="1" applyFill="1" applyBorder="1" applyAlignment="1">
      <alignment vertical="center"/>
    </xf>
    <xf numFmtId="179" fontId="3" fillId="0" borderId="1" xfId="1" applyNumberFormat="1" applyFont="1" applyFill="1" applyBorder="1" applyAlignment="1" applyProtection="1">
      <alignment vertical="center"/>
      <protection locked="0"/>
    </xf>
    <xf numFmtId="0" fontId="5" fillId="0" borderId="1" xfId="2" applyNumberFormat="1" applyFont="1" applyFill="1" applyBorder="1" applyAlignment="1">
      <alignment horizontal="right" vertical="center"/>
    </xf>
    <xf numFmtId="176" fontId="3" fillId="0" borderId="1" xfId="1" applyNumberFormat="1" applyFont="1" applyBorder="1" applyAlignment="1">
      <alignment vertical="center"/>
    </xf>
    <xf numFmtId="178" fontId="3" fillId="0" borderId="1" xfId="1" applyNumberFormat="1" applyFont="1" applyBorder="1" applyAlignment="1">
      <alignment vertical="center"/>
    </xf>
    <xf numFmtId="176" fontId="3" fillId="0" borderId="1" xfId="1" applyNumberFormat="1" applyFont="1" applyFill="1" applyBorder="1" applyAlignment="1">
      <alignment horizontal="left" vertical="center"/>
    </xf>
    <xf numFmtId="176" fontId="3" fillId="0" borderId="1" xfId="1" applyNumberFormat="1" applyFont="1" applyFill="1" applyBorder="1" applyAlignment="1">
      <alignment horizontal="right" vertical="center"/>
    </xf>
    <xf numFmtId="0" fontId="3" fillId="0" borderId="1" xfId="1" quotePrefix="1" applyNumberFormat="1" applyFont="1" applyFill="1" applyBorder="1" applyAlignment="1" applyProtection="1">
      <alignment vertical="center"/>
      <protection locked="0"/>
    </xf>
    <xf numFmtId="0" fontId="3" fillId="0" borderId="1" xfId="1" applyNumberFormat="1" applyFont="1" applyFill="1" applyBorder="1" applyAlignment="1" applyProtection="1">
      <alignment vertical="center"/>
      <protection locked="0"/>
    </xf>
    <xf numFmtId="181" fontId="0" fillId="0" borderId="1" xfId="0" applyNumberForma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7" fillId="0" borderId="11" xfId="0" applyFont="1" applyBorder="1" applyAlignment="1">
      <alignment horizontal="center" vertical="center"/>
    </xf>
    <xf numFmtId="181" fontId="13" fillId="0" borderId="1" xfId="0" applyNumberFormat="1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56" fontId="13" fillId="0" borderId="1" xfId="0" quotePrefix="1" applyNumberFormat="1" applyFont="1" applyBorder="1" applyAlignment="1">
      <alignment horizontal="center" vertical="center"/>
    </xf>
    <xf numFmtId="56" fontId="13" fillId="0" borderId="11" xfId="0" quotePrefix="1" applyNumberFormat="1" applyFont="1" applyBorder="1" applyAlignment="1">
      <alignment horizontal="center" vertical="center"/>
    </xf>
    <xf numFmtId="181" fontId="13" fillId="0" borderId="8" xfId="0" applyNumberFormat="1" applyFont="1" applyBorder="1">
      <alignment vertical="center"/>
    </xf>
    <xf numFmtId="181" fontId="13" fillId="0" borderId="2" xfId="0" applyNumberFormat="1" applyFont="1" applyBorder="1">
      <alignment vertical="center"/>
    </xf>
    <xf numFmtId="181" fontId="13" fillId="0" borderId="9" xfId="0" applyNumberFormat="1" applyFont="1" applyBorder="1">
      <alignment vertical="center"/>
    </xf>
    <xf numFmtId="181" fontId="13" fillId="0" borderId="3" xfId="0" applyNumberFormat="1" applyFont="1" applyBorder="1">
      <alignment vertical="center"/>
    </xf>
    <xf numFmtId="181" fontId="13" fillId="0" borderId="11" xfId="0" applyNumberFormat="1" applyFont="1" applyBorder="1">
      <alignment vertical="center"/>
    </xf>
    <xf numFmtId="181" fontId="13" fillId="0" borderId="13" xfId="0" applyNumberFormat="1" applyFont="1" applyBorder="1">
      <alignment vertical="center"/>
    </xf>
    <xf numFmtId="0" fontId="13" fillId="0" borderId="14" xfId="0" applyFont="1" applyBorder="1">
      <alignment vertical="center"/>
    </xf>
    <xf numFmtId="185" fontId="13" fillId="0" borderId="13" xfId="0" applyNumberFormat="1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81" fontId="6" fillId="0" borderId="1" xfId="0" applyNumberFormat="1" applyFont="1" applyBorder="1">
      <alignment vertical="center"/>
    </xf>
    <xf numFmtId="185" fontId="6" fillId="2" borderId="1" xfId="0" applyNumberFormat="1" applyFont="1" applyFill="1" applyBorder="1">
      <alignment vertical="center"/>
    </xf>
    <xf numFmtId="185" fontId="14" fillId="2" borderId="1" xfId="0" applyNumberFormat="1" applyFont="1" applyFill="1" applyBorder="1">
      <alignment vertical="center"/>
    </xf>
    <xf numFmtId="181" fontId="14" fillId="2" borderId="1" xfId="0" applyNumberFormat="1" applyFont="1" applyFill="1" applyBorder="1">
      <alignment vertical="center"/>
    </xf>
    <xf numFmtId="182" fontId="6" fillId="0" borderId="1" xfId="0" applyNumberFormat="1" applyFont="1" applyBorder="1" applyAlignment="1">
      <alignment vertical="center"/>
    </xf>
    <xf numFmtId="0" fontId="6" fillId="0" borderId="1" xfId="0" applyFont="1" applyBorder="1">
      <alignment vertical="center"/>
    </xf>
    <xf numFmtId="185" fontId="15" fillId="2" borderId="1" xfId="0" applyNumberFormat="1" applyFont="1" applyFill="1" applyBorder="1">
      <alignment vertical="center"/>
    </xf>
    <xf numFmtId="181" fontId="15" fillId="2" borderId="1" xfId="0" applyNumberFormat="1" applyFont="1" applyFill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180" fontId="5" fillId="0" borderId="1" xfId="2" applyNumberFormat="1" applyFont="1" applyFill="1" applyBorder="1" applyAlignment="1">
      <alignment vertical="center" shrinkToFit="1"/>
    </xf>
    <xf numFmtId="180" fontId="3" fillId="0" borderId="8" xfId="2" applyNumberFormat="1" applyFont="1" applyFill="1" applyBorder="1" applyAlignment="1">
      <alignment horizontal="right" vertical="center"/>
    </xf>
    <xf numFmtId="180" fontId="3" fillId="0" borderId="9" xfId="2" applyNumberFormat="1" applyFont="1" applyFill="1" applyBorder="1" applyAlignment="1">
      <alignment horizontal="right" vertical="center"/>
    </xf>
    <xf numFmtId="176" fontId="3" fillId="0" borderId="8" xfId="2" applyNumberFormat="1" applyFont="1" applyFill="1" applyBorder="1" applyAlignment="1">
      <alignment horizontal="center" vertical="center"/>
    </xf>
    <xf numFmtId="176" fontId="3" fillId="0" borderId="10" xfId="2" applyNumberFormat="1" applyFont="1" applyFill="1" applyBorder="1" applyAlignment="1">
      <alignment horizontal="center" vertical="center"/>
    </xf>
    <xf numFmtId="176" fontId="3" fillId="0" borderId="9" xfId="2" applyNumberFormat="1" applyFont="1" applyFill="1" applyBorder="1" applyAlignment="1">
      <alignment horizontal="center" vertical="center"/>
    </xf>
    <xf numFmtId="176" fontId="3" fillId="0" borderId="2" xfId="1" applyNumberFormat="1" applyFont="1" applyFill="1" applyBorder="1" applyAlignment="1" applyProtection="1">
      <alignment horizontal="center" vertical="center" textRotation="255" wrapText="1"/>
      <protection locked="0"/>
    </xf>
    <xf numFmtId="176" fontId="3" fillId="0" borderId="3" xfId="1" applyNumberFormat="1" applyFont="1" applyFill="1" applyBorder="1" applyAlignment="1" applyProtection="1">
      <alignment horizontal="center" vertical="center" textRotation="255" wrapText="1"/>
      <protection locked="0"/>
    </xf>
    <xf numFmtId="176" fontId="3" fillId="0" borderId="4" xfId="1" applyNumberFormat="1" applyFont="1" applyFill="1" applyBorder="1" applyAlignment="1" applyProtection="1">
      <alignment horizontal="center" vertical="center" textRotation="255" wrapText="1"/>
      <protection locked="0"/>
    </xf>
    <xf numFmtId="176" fontId="3" fillId="0" borderId="5" xfId="1" applyNumberFormat="1" applyFont="1" applyFill="1" applyBorder="1" applyAlignment="1" applyProtection="1">
      <alignment horizontal="center" vertical="center" textRotation="255" wrapText="1"/>
      <protection locked="0"/>
    </xf>
    <xf numFmtId="176" fontId="3" fillId="0" borderId="6" xfId="1" applyNumberFormat="1" applyFont="1" applyFill="1" applyBorder="1" applyAlignment="1" applyProtection="1">
      <alignment horizontal="center" vertical="center" textRotation="255" wrapText="1"/>
      <protection locked="0"/>
    </xf>
    <xf numFmtId="176" fontId="3" fillId="0" borderId="7" xfId="1" applyNumberFormat="1" applyFont="1" applyFill="1" applyBorder="1" applyAlignment="1" applyProtection="1">
      <alignment horizontal="center" vertical="center" textRotation="255" wrapText="1"/>
      <protection locked="0"/>
    </xf>
    <xf numFmtId="0" fontId="16" fillId="0" borderId="0" xfId="0" applyFont="1" applyAlignment="1">
      <alignment horizontal="right" vertical="center"/>
    </xf>
  </cellXfs>
  <cellStyles count="6">
    <cellStyle name="桁区切り 2" xfId="4"/>
    <cellStyle name="桁区切り 3" xfId="2"/>
    <cellStyle name="標準" xfId="0" builtinId="0"/>
    <cellStyle name="標準 2" xfId="3"/>
    <cellStyle name="標準 3" xfId="1"/>
    <cellStyle name="標準 4" xf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738187</xdr:colOff>
      <xdr:row>4</xdr:row>
      <xdr:rowOff>178595</xdr:rowOff>
    </xdr:from>
    <xdr:ext cx="5619752" cy="809626"/>
    <xdr:sp macro="" textlink="">
      <xdr:nvSpPr>
        <xdr:cNvPr id="2" name="テキスト ボックス 1"/>
        <xdr:cNvSpPr txBox="1"/>
      </xdr:nvSpPr>
      <xdr:spPr>
        <a:xfrm>
          <a:off x="8691562" y="1416845"/>
          <a:ext cx="5619752" cy="809626"/>
        </a:xfrm>
        <a:prstGeom prst="rect">
          <a:avLst/>
        </a:prstGeom>
        <a:solidFill>
          <a:schemeClr val="bg1"/>
        </a:solidFill>
        <a:ln w="15875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ja-JP" altLang="en-US" sz="14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①</a:t>
          </a:r>
          <a:r>
            <a:rPr kumimoji="1" lang="en-US" altLang="ja-JP" sz="14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LED</a:t>
          </a:r>
          <a:r>
            <a:rPr kumimoji="1" lang="ja-JP" altLang="en-US" sz="14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灯へ交換予定の</a:t>
          </a:r>
          <a:r>
            <a:rPr kumimoji="1" lang="en-US" altLang="ja-JP" sz="14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LED</a:t>
          </a:r>
          <a:r>
            <a:rPr kumimoji="1" lang="ja-JP" altLang="en-US" sz="14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灯以外の防犯灯数を規格ごとに記載する。</a:t>
          </a:r>
          <a:endParaRPr kumimoji="1" lang="en-US" altLang="ja-JP" sz="14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4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②設置予定の</a:t>
          </a:r>
          <a:r>
            <a:rPr kumimoji="1" lang="en-US" altLang="ja-JP" sz="14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LED</a:t>
          </a:r>
          <a:r>
            <a:rPr kumimoji="1" lang="ja-JP" altLang="en-US" sz="14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灯数を規格ごとに記載する。</a:t>
          </a:r>
          <a:endParaRPr kumimoji="1" lang="en-US" altLang="ja-JP" sz="14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oneCellAnchor>
  <xdr:twoCellAnchor>
    <xdr:from>
      <xdr:col>4</xdr:col>
      <xdr:colOff>142875</xdr:colOff>
      <xdr:row>4</xdr:row>
      <xdr:rowOff>178594</xdr:rowOff>
    </xdr:from>
    <xdr:to>
      <xdr:col>5</xdr:col>
      <xdr:colOff>738187</xdr:colOff>
      <xdr:row>6</xdr:row>
      <xdr:rowOff>47627</xdr:rowOff>
    </xdr:to>
    <xdr:cxnSp macro="">
      <xdr:nvCxnSpPr>
        <xdr:cNvPr id="4" name="直線矢印コネクタ 3"/>
        <xdr:cNvCxnSpPr>
          <a:stCxn id="2" idx="1"/>
        </xdr:cNvCxnSpPr>
      </xdr:nvCxnSpPr>
      <xdr:spPr>
        <a:xfrm flipH="1" flipV="1">
          <a:off x="6381750" y="1416844"/>
          <a:ext cx="2309812" cy="404814"/>
        </a:xfrm>
        <a:prstGeom prst="straightConnector1">
          <a:avLst/>
        </a:prstGeom>
        <a:ln w="38100">
          <a:solidFill>
            <a:schemeClr val="accent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</xdr:colOff>
      <xdr:row>7</xdr:row>
      <xdr:rowOff>107154</xdr:rowOff>
    </xdr:from>
    <xdr:to>
      <xdr:col>6</xdr:col>
      <xdr:colOff>916782</xdr:colOff>
      <xdr:row>8</xdr:row>
      <xdr:rowOff>154781</xdr:rowOff>
    </xdr:to>
    <xdr:cxnSp macro="">
      <xdr:nvCxnSpPr>
        <xdr:cNvPr id="6" name="直線矢印コネクタ 5"/>
        <xdr:cNvCxnSpPr/>
      </xdr:nvCxnSpPr>
      <xdr:spPr>
        <a:xfrm flipH="1">
          <a:off x="3262313" y="2238373"/>
          <a:ext cx="6822282" cy="381002"/>
        </a:xfrm>
        <a:prstGeom prst="straightConnector1">
          <a:avLst/>
        </a:prstGeom>
        <a:ln w="38100">
          <a:solidFill>
            <a:schemeClr val="accent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202406</xdr:colOff>
      <xdr:row>0</xdr:row>
      <xdr:rowOff>226219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6441281" y="226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261921</xdr:colOff>
      <xdr:row>0</xdr:row>
      <xdr:rowOff>83346</xdr:rowOff>
    </xdr:from>
    <xdr:ext cx="2428876" cy="642938"/>
    <xdr:sp macro="" textlink="">
      <xdr:nvSpPr>
        <xdr:cNvPr id="13" name="テキスト ボックス 12"/>
        <xdr:cNvSpPr txBox="1"/>
      </xdr:nvSpPr>
      <xdr:spPr>
        <a:xfrm>
          <a:off x="6500796" y="83346"/>
          <a:ext cx="2428876" cy="642938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32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記　載　例</a:t>
          </a:r>
          <a:endParaRPr kumimoji="1" lang="en-US" altLang="ja-JP" sz="3200" b="1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oneCellAnchor>
  <xdr:twoCellAnchor>
    <xdr:from>
      <xdr:col>6</xdr:col>
      <xdr:colOff>726280</xdr:colOff>
      <xdr:row>24</xdr:row>
      <xdr:rowOff>511969</xdr:rowOff>
    </xdr:from>
    <xdr:to>
      <xdr:col>10</xdr:col>
      <xdr:colOff>11905</xdr:colOff>
      <xdr:row>30</xdr:row>
      <xdr:rowOff>190499</xdr:rowOff>
    </xdr:to>
    <xdr:sp macro="" textlink="">
      <xdr:nvSpPr>
        <xdr:cNvPr id="15" name="テキスト ボックス 14"/>
        <xdr:cNvSpPr txBox="1"/>
      </xdr:nvSpPr>
      <xdr:spPr>
        <a:xfrm>
          <a:off x="9894093" y="8191500"/>
          <a:ext cx="4143375" cy="1154905"/>
        </a:xfrm>
        <a:prstGeom prst="rect">
          <a:avLst/>
        </a:prstGeom>
        <a:solidFill>
          <a:schemeClr val="lt1"/>
        </a:solidFill>
        <a:ln w="158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④設置予定の</a:t>
          </a:r>
          <a:r>
            <a:rPr kumimoji="1" lang="en-US" altLang="ja-JP" sz="14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LED</a:t>
          </a:r>
          <a:r>
            <a:rPr kumimoji="1" lang="ja-JP" altLang="en-US" sz="14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灯数を規格ごとに記載する。</a:t>
          </a:r>
          <a:endParaRPr kumimoji="1" lang="en-US" altLang="ja-JP" sz="14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4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⑤設置に掛かる工事費を記載する。</a:t>
          </a:r>
        </a:p>
      </xdr:txBody>
    </xdr:sp>
    <xdr:clientData/>
  </xdr:twoCellAnchor>
  <xdr:twoCellAnchor>
    <xdr:from>
      <xdr:col>5</xdr:col>
      <xdr:colOff>1000125</xdr:colOff>
      <xdr:row>19</xdr:row>
      <xdr:rowOff>0</xdr:rowOff>
    </xdr:from>
    <xdr:to>
      <xdr:col>6</xdr:col>
      <xdr:colOff>1166812</xdr:colOff>
      <xdr:row>24</xdr:row>
      <xdr:rowOff>511970</xdr:rowOff>
    </xdr:to>
    <xdr:cxnSp macro="">
      <xdr:nvCxnSpPr>
        <xdr:cNvPr id="17" name="直線矢印コネクタ 16"/>
        <xdr:cNvCxnSpPr/>
      </xdr:nvCxnSpPr>
      <xdr:spPr>
        <a:xfrm flipH="1" flipV="1">
          <a:off x="8953500" y="5822156"/>
          <a:ext cx="1381125" cy="2178845"/>
        </a:xfrm>
        <a:prstGeom prst="straightConnector1">
          <a:avLst/>
        </a:prstGeom>
        <a:ln w="38100">
          <a:solidFill>
            <a:schemeClr val="accent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785812</xdr:colOff>
      <xdr:row>19</xdr:row>
      <xdr:rowOff>0</xdr:rowOff>
    </xdr:from>
    <xdr:to>
      <xdr:col>7</xdr:col>
      <xdr:colOff>952500</xdr:colOff>
      <xdr:row>24</xdr:row>
      <xdr:rowOff>511970</xdr:rowOff>
    </xdr:to>
    <xdr:cxnSp macro="">
      <xdr:nvCxnSpPr>
        <xdr:cNvPr id="23" name="直線矢印コネクタ 22"/>
        <xdr:cNvCxnSpPr/>
      </xdr:nvCxnSpPr>
      <xdr:spPr>
        <a:xfrm flipH="1" flipV="1">
          <a:off x="9953625" y="5822156"/>
          <a:ext cx="1381125" cy="2178845"/>
        </a:xfrm>
        <a:prstGeom prst="straightConnector1">
          <a:avLst/>
        </a:prstGeom>
        <a:ln w="38100">
          <a:solidFill>
            <a:schemeClr val="accent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750094</xdr:colOff>
      <xdr:row>11</xdr:row>
      <xdr:rowOff>83344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542925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</xdr:col>
      <xdr:colOff>1250155</xdr:colOff>
      <xdr:row>11</xdr:row>
      <xdr:rowOff>238119</xdr:rowOff>
    </xdr:from>
    <xdr:to>
      <xdr:col>5</xdr:col>
      <xdr:colOff>476249</xdr:colOff>
      <xdr:row>14</xdr:row>
      <xdr:rowOff>178588</xdr:rowOff>
    </xdr:to>
    <xdr:sp macro="" textlink="">
      <xdr:nvSpPr>
        <xdr:cNvPr id="14" name="テキスト ボックス 13"/>
        <xdr:cNvSpPr txBox="1"/>
      </xdr:nvSpPr>
      <xdr:spPr>
        <a:xfrm>
          <a:off x="4369593" y="3583775"/>
          <a:ext cx="4060031" cy="666751"/>
        </a:xfrm>
        <a:prstGeom prst="rect">
          <a:avLst/>
        </a:prstGeom>
        <a:solidFill>
          <a:schemeClr val="lt1"/>
        </a:solidFill>
        <a:ln w="158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③</a:t>
          </a:r>
          <a:r>
            <a:rPr kumimoji="1" lang="ja-JP" altLang="en-US" sz="1400" baseline="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 ①、②を入力すると自動で計算されます。</a:t>
          </a:r>
          <a:endParaRPr kumimoji="1" lang="ja-JP" altLang="en-US" sz="14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  <xdr:twoCellAnchor>
    <xdr:from>
      <xdr:col>1</xdr:col>
      <xdr:colOff>1476376</xdr:colOff>
      <xdr:row>11</xdr:row>
      <xdr:rowOff>297657</xdr:rowOff>
    </xdr:from>
    <xdr:to>
      <xdr:col>2</xdr:col>
      <xdr:colOff>1250155</xdr:colOff>
      <xdr:row>13</xdr:row>
      <xdr:rowOff>35713</xdr:rowOff>
    </xdr:to>
    <xdr:cxnSp macro="">
      <xdr:nvCxnSpPr>
        <xdr:cNvPr id="16" name="直線矢印コネクタ 15"/>
        <xdr:cNvCxnSpPr>
          <a:stCxn id="14" idx="1"/>
        </xdr:cNvCxnSpPr>
      </xdr:nvCxnSpPr>
      <xdr:spPr>
        <a:xfrm flipH="1" flipV="1">
          <a:off x="3036095" y="3643313"/>
          <a:ext cx="1333498" cy="273838"/>
        </a:xfrm>
        <a:prstGeom prst="straightConnector1">
          <a:avLst/>
        </a:prstGeom>
        <a:ln w="38100">
          <a:solidFill>
            <a:schemeClr val="accent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1083468</xdr:colOff>
      <xdr:row>25</xdr:row>
      <xdr:rowOff>0</xdr:rowOff>
    </xdr:from>
    <xdr:to>
      <xdr:col>1</xdr:col>
      <xdr:colOff>1416844</xdr:colOff>
      <xdr:row>28</xdr:row>
      <xdr:rowOff>71438</xdr:rowOff>
    </xdr:to>
    <xdr:cxnSp macro="">
      <xdr:nvCxnSpPr>
        <xdr:cNvPr id="18" name="直線矢印コネクタ 17"/>
        <xdr:cNvCxnSpPr/>
      </xdr:nvCxnSpPr>
      <xdr:spPr>
        <a:xfrm flipH="1" flipV="1">
          <a:off x="2643187" y="8012906"/>
          <a:ext cx="333376" cy="642938"/>
        </a:xfrm>
        <a:prstGeom prst="straightConnector1">
          <a:avLst/>
        </a:prstGeom>
        <a:ln w="38100">
          <a:solidFill>
            <a:schemeClr val="accent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511968</xdr:colOff>
      <xdr:row>28</xdr:row>
      <xdr:rowOff>71437</xdr:rowOff>
    </xdr:from>
    <xdr:to>
      <xdr:col>4</xdr:col>
      <xdr:colOff>107155</xdr:colOff>
      <xdr:row>30</xdr:row>
      <xdr:rowOff>107156</xdr:rowOff>
    </xdr:to>
    <xdr:sp macro="" textlink="">
      <xdr:nvSpPr>
        <xdr:cNvPr id="19" name="テキスト ボックス 18"/>
        <xdr:cNvSpPr txBox="1"/>
      </xdr:nvSpPr>
      <xdr:spPr>
        <a:xfrm>
          <a:off x="2071687" y="8846343"/>
          <a:ext cx="4274343" cy="416719"/>
        </a:xfrm>
        <a:prstGeom prst="rect">
          <a:avLst/>
        </a:prstGeom>
        <a:solidFill>
          <a:schemeClr val="lt1"/>
        </a:solidFill>
        <a:ln w="158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⑥ ①～⑤まで入力すると自動で計算されます。</a:t>
          </a:r>
        </a:p>
      </xdr:txBody>
    </xdr:sp>
    <xdr:clientData/>
  </xdr:twoCellAnchor>
  <xdr:twoCellAnchor>
    <xdr:from>
      <xdr:col>3</xdr:col>
      <xdr:colOff>130971</xdr:colOff>
      <xdr:row>24</xdr:row>
      <xdr:rowOff>511969</xdr:rowOff>
    </xdr:from>
    <xdr:to>
      <xdr:col>3</xdr:col>
      <xdr:colOff>762000</xdr:colOff>
      <xdr:row>28</xdr:row>
      <xdr:rowOff>71438</xdr:rowOff>
    </xdr:to>
    <xdr:cxnSp macro="">
      <xdr:nvCxnSpPr>
        <xdr:cNvPr id="21" name="直線矢印コネクタ 20"/>
        <xdr:cNvCxnSpPr/>
      </xdr:nvCxnSpPr>
      <xdr:spPr>
        <a:xfrm flipV="1">
          <a:off x="4810127" y="8001000"/>
          <a:ext cx="631029" cy="654844"/>
        </a:xfrm>
        <a:prstGeom prst="straightConnector1">
          <a:avLst/>
        </a:prstGeom>
        <a:ln w="38100">
          <a:solidFill>
            <a:schemeClr val="accent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="80" zoomScaleNormal="80" workbookViewId="0">
      <selection activeCell="G8" sqref="G8"/>
    </sheetView>
  </sheetViews>
  <sheetFormatPr defaultRowHeight="15"/>
  <cols>
    <col min="1" max="4" width="20.625" style="15" customWidth="1"/>
    <col min="5" max="5" width="22.375" style="15" customWidth="1"/>
    <col min="6" max="10" width="16" style="15" customWidth="1"/>
    <col min="11" max="16384" width="9" style="15"/>
  </cols>
  <sheetData>
    <row r="1" spans="1:10" ht="28.5" customHeight="1">
      <c r="A1" s="50" t="s">
        <v>23</v>
      </c>
      <c r="B1" s="50"/>
      <c r="C1" s="15" t="s">
        <v>59</v>
      </c>
    </row>
    <row r="3" spans="1:10" ht="27" customHeight="1">
      <c r="A3" s="36" t="s">
        <v>28</v>
      </c>
    </row>
    <row r="4" spans="1:10" ht="27" customHeight="1">
      <c r="A4" s="19" t="s">
        <v>35</v>
      </c>
      <c r="B4" s="19" t="s">
        <v>1</v>
      </c>
      <c r="C4" s="19" t="s">
        <v>2</v>
      </c>
      <c r="D4" s="19" t="s">
        <v>3</v>
      </c>
      <c r="E4" s="19" t="s">
        <v>4</v>
      </c>
    </row>
    <row r="5" spans="1:10" ht="27" customHeight="1">
      <c r="A5" s="39"/>
      <c r="B5" s="39"/>
      <c r="C5" s="39"/>
      <c r="D5" s="39"/>
      <c r="E5" s="39"/>
    </row>
    <row r="7" spans="1:10" ht="28.5" customHeight="1">
      <c r="A7" s="36" t="s">
        <v>52</v>
      </c>
    </row>
    <row r="8" spans="1:10" ht="26.25" customHeight="1">
      <c r="A8" s="19" t="s">
        <v>0</v>
      </c>
      <c r="B8" s="19" t="s">
        <v>1</v>
      </c>
      <c r="C8" s="19" t="s">
        <v>2</v>
      </c>
      <c r="D8" s="19" t="s">
        <v>3</v>
      </c>
      <c r="E8" s="19" t="s">
        <v>4</v>
      </c>
    </row>
    <row r="9" spans="1:10" ht="26.25" customHeight="1">
      <c r="A9" s="39"/>
      <c r="B9" s="39"/>
      <c r="C9" s="39"/>
      <c r="D9" s="39"/>
      <c r="E9" s="39"/>
    </row>
    <row r="11" spans="1:10" ht="28.5" customHeight="1">
      <c r="A11" s="36" t="s">
        <v>53</v>
      </c>
    </row>
    <row r="12" spans="1:10" ht="27" customHeight="1">
      <c r="A12" s="17" t="s">
        <v>21</v>
      </c>
      <c r="B12" s="38">
        <f>電気料金!B11-電気料金!C11</f>
        <v>0</v>
      </c>
      <c r="C12" s="18" t="s">
        <v>22</v>
      </c>
    </row>
    <row r="13" spans="1:10">
      <c r="A13" s="15" t="s">
        <v>56</v>
      </c>
    </row>
    <row r="15" spans="1:10" ht="26.25" customHeight="1">
      <c r="A15" s="36" t="s">
        <v>55</v>
      </c>
    </row>
    <row r="16" spans="1:10" ht="48" customHeight="1">
      <c r="A16" s="47" t="s">
        <v>36</v>
      </c>
      <c r="B16" s="48"/>
      <c r="C16" s="21" t="s">
        <v>37</v>
      </c>
      <c r="D16" s="21" t="s">
        <v>39</v>
      </c>
      <c r="E16" s="35" t="s">
        <v>40</v>
      </c>
      <c r="F16" s="22" t="s">
        <v>41</v>
      </c>
      <c r="G16" s="22" t="s">
        <v>42</v>
      </c>
      <c r="H16" s="35" t="s">
        <v>43</v>
      </c>
      <c r="I16" s="35" t="s">
        <v>45</v>
      </c>
      <c r="J16" s="21" t="s">
        <v>44</v>
      </c>
    </row>
    <row r="17" spans="1:10" ht="26.25" customHeight="1">
      <c r="A17" s="51" t="s">
        <v>34</v>
      </c>
      <c r="B17" s="49" t="s">
        <v>29</v>
      </c>
      <c r="C17" s="23" t="s">
        <v>30</v>
      </c>
      <c r="D17" s="25" t="s">
        <v>32</v>
      </c>
      <c r="E17" s="27">
        <v>100700</v>
      </c>
      <c r="F17" s="44"/>
      <c r="G17" s="45"/>
      <c r="H17" s="29">
        <f>G17*1/2</f>
        <v>0</v>
      </c>
      <c r="I17" s="20">
        <f t="shared" ref="I17:I22" si="0">F17*E17</f>
        <v>0</v>
      </c>
      <c r="J17" s="20">
        <f>MIN(H17,I17)</f>
        <v>0</v>
      </c>
    </row>
    <row r="18" spans="1:10" ht="26.25" customHeight="1">
      <c r="A18" s="52"/>
      <c r="B18" s="49"/>
      <c r="C18" s="23" t="s">
        <v>31</v>
      </c>
      <c r="D18" s="25" t="s">
        <v>32</v>
      </c>
      <c r="E18" s="27">
        <v>156500</v>
      </c>
      <c r="F18" s="44"/>
      <c r="G18" s="45"/>
      <c r="H18" s="29">
        <f>G18*1/2</f>
        <v>0</v>
      </c>
      <c r="I18" s="20">
        <f t="shared" si="0"/>
        <v>0</v>
      </c>
      <c r="J18" s="20">
        <f>MIN(H18:I18)</f>
        <v>0</v>
      </c>
    </row>
    <row r="19" spans="1:10" ht="26.25" customHeight="1">
      <c r="A19" s="52"/>
      <c r="B19" s="49" t="s">
        <v>33</v>
      </c>
      <c r="C19" s="23" t="s">
        <v>30</v>
      </c>
      <c r="D19" s="25" t="s">
        <v>32</v>
      </c>
      <c r="E19" s="27">
        <v>25500</v>
      </c>
      <c r="F19" s="40"/>
      <c r="G19" s="41"/>
      <c r="H19" s="29">
        <f>G19*1/2</f>
        <v>0</v>
      </c>
      <c r="I19" s="20">
        <f t="shared" si="0"/>
        <v>0</v>
      </c>
      <c r="J19" s="20">
        <f>MIN(H19:I19)</f>
        <v>0</v>
      </c>
    </row>
    <row r="20" spans="1:10" ht="26.25" customHeight="1">
      <c r="A20" s="52"/>
      <c r="B20" s="51"/>
      <c r="C20" s="24" t="s">
        <v>31</v>
      </c>
      <c r="D20" s="26" t="s">
        <v>32</v>
      </c>
      <c r="E20" s="28">
        <v>30000</v>
      </c>
      <c r="F20" s="44"/>
      <c r="G20" s="45"/>
      <c r="H20" s="30">
        <f>G20*1/2</f>
        <v>0</v>
      </c>
      <c r="I20" s="31">
        <f t="shared" si="0"/>
        <v>0</v>
      </c>
      <c r="J20" s="31">
        <f>MIN(H20:I20)</f>
        <v>0</v>
      </c>
    </row>
    <row r="21" spans="1:10" ht="26.25" customHeight="1">
      <c r="A21" s="49" t="s">
        <v>46</v>
      </c>
      <c r="B21" s="47" t="s">
        <v>47</v>
      </c>
      <c r="C21" s="48"/>
      <c r="D21" s="26" t="s">
        <v>49</v>
      </c>
      <c r="E21" s="28">
        <v>149000</v>
      </c>
      <c r="F21" s="44"/>
      <c r="G21" s="45"/>
      <c r="H21" s="30">
        <f>G21*1/3</f>
        <v>0</v>
      </c>
      <c r="I21" s="31">
        <f t="shared" si="0"/>
        <v>0</v>
      </c>
      <c r="J21" s="31">
        <f>MIN(H21:I21)</f>
        <v>0</v>
      </c>
    </row>
    <row r="22" spans="1:10" ht="26.25" customHeight="1">
      <c r="A22" s="49"/>
      <c r="B22" s="47" t="s">
        <v>48</v>
      </c>
      <c r="C22" s="48"/>
      <c r="D22" s="26" t="s">
        <v>50</v>
      </c>
      <c r="E22" s="28">
        <v>18400</v>
      </c>
      <c r="F22" s="44"/>
      <c r="G22" s="45"/>
      <c r="H22" s="30">
        <f>G22*1/3</f>
        <v>0</v>
      </c>
      <c r="I22" s="31">
        <f t="shared" si="0"/>
        <v>0</v>
      </c>
      <c r="J22" s="31">
        <f>MIN(H22:I22)</f>
        <v>0</v>
      </c>
    </row>
    <row r="23" spans="1:10" ht="26.25" customHeight="1">
      <c r="A23" s="46" t="s">
        <v>38</v>
      </c>
      <c r="B23" s="46"/>
      <c r="C23" s="46"/>
      <c r="D23" s="46"/>
      <c r="E23" s="46"/>
      <c r="F23" s="34">
        <f>SUM(F17:F20)</f>
        <v>0</v>
      </c>
      <c r="G23" s="32">
        <f>SUM(G17:G20)</f>
        <v>0</v>
      </c>
      <c r="H23" s="33"/>
      <c r="I23" s="33"/>
      <c r="J23" s="20">
        <f>SUM(J17:J20)</f>
        <v>0</v>
      </c>
    </row>
    <row r="24" spans="1:10" ht="26.25" customHeight="1">
      <c r="A24" s="16"/>
    </row>
    <row r="25" spans="1:10" ht="41.25" customHeight="1">
      <c r="A25" s="67" t="s">
        <v>27</v>
      </c>
      <c r="B25" s="42">
        <f>G23-J23</f>
        <v>0</v>
      </c>
      <c r="C25" s="18" t="s">
        <v>57</v>
      </c>
      <c r="D25" s="43" t="str">
        <f>IFERROR(ROUNDUP(B25/B12,0),"")</f>
        <v/>
      </c>
      <c r="E25" s="18" t="s">
        <v>51</v>
      </c>
    </row>
    <row r="26" spans="1:10">
      <c r="A26" s="15" t="s">
        <v>58</v>
      </c>
    </row>
    <row r="29" spans="1:10">
      <c r="D29" s="15" t="s">
        <v>20</v>
      </c>
    </row>
  </sheetData>
  <mergeCells count="9">
    <mergeCell ref="A23:E23"/>
    <mergeCell ref="B21:C21"/>
    <mergeCell ref="B22:C22"/>
    <mergeCell ref="A21:A22"/>
    <mergeCell ref="A1:B1"/>
    <mergeCell ref="B17:B18"/>
    <mergeCell ref="B19:B20"/>
    <mergeCell ref="A17:A20"/>
    <mergeCell ref="A16:B16"/>
  </mergeCells>
  <phoneticPr fontId="1"/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zoomScale="80" zoomScaleNormal="80" workbookViewId="0">
      <selection activeCell="A27" sqref="A27"/>
    </sheetView>
  </sheetViews>
  <sheetFormatPr defaultRowHeight="15"/>
  <cols>
    <col min="1" max="4" width="20.625" style="15" customWidth="1"/>
    <col min="5" max="5" width="22.5" style="15" customWidth="1"/>
    <col min="6" max="10" width="16" style="15" customWidth="1"/>
    <col min="11" max="16384" width="9" style="15"/>
  </cols>
  <sheetData>
    <row r="1" spans="1:10" ht="28.5" customHeight="1">
      <c r="A1" s="50" t="s">
        <v>23</v>
      </c>
      <c r="B1" s="50"/>
      <c r="C1" s="15" t="s">
        <v>59</v>
      </c>
    </row>
    <row r="3" spans="1:10" ht="27" customHeight="1">
      <c r="A3" s="36" t="s">
        <v>28</v>
      </c>
    </row>
    <row r="4" spans="1:10" ht="27" customHeight="1">
      <c r="A4" s="19" t="s">
        <v>35</v>
      </c>
      <c r="B4" s="19" t="s">
        <v>1</v>
      </c>
      <c r="C4" s="19" t="s">
        <v>2</v>
      </c>
      <c r="D4" s="19" t="s">
        <v>3</v>
      </c>
      <c r="E4" s="19" t="s">
        <v>4</v>
      </c>
    </row>
    <row r="5" spans="1:10" ht="27" customHeight="1">
      <c r="A5" s="39"/>
      <c r="B5" s="39"/>
      <c r="C5" s="39"/>
      <c r="D5" s="39">
        <v>5</v>
      </c>
      <c r="E5" s="39"/>
    </row>
    <row r="7" spans="1:10" ht="28.5" customHeight="1">
      <c r="A7" s="36" t="s">
        <v>52</v>
      </c>
    </row>
    <row r="8" spans="1:10" ht="26.25" customHeight="1">
      <c r="A8" s="19" t="s">
        <v>0</v>
      </c>
      <c r="B8" s="19" t="s">
        <v>1</v>
      </c>
      <c r="C8" s="19" t="s">
        <v>2</v>
      </c>
      <c r="D8" s="19" t="s">
        <v>3</v>
      </c>
      <c r="E8" s="19" t="s">
        <v>4</v>
      </c>
    </row>
    <row r="9" spans="1:10" ht="26.25" customHeight="1">
      <c r="A9" s="39"/>
      <c r="B9" s="39">
        <v>5</v>
      </c>
      <c r="C9" s="39"/>
      <c r="D9" s="39"/>
      <c r="E9" s="39"/>
    </row>
    <row r="11" spans="1:10" ht="28.5" customHeight="1">
      <c r="A11" s="36" t="s">
        <v>53</v>
      </c>
    </row>
    <row r="12" spans="1:10" ht="27" customHeight="1">
      <c r="A12" s="17" t="s">
        <v>21</v>
      </c>
      <c r="B12" s="38">
        <v>1145</v>
      </c>
      <c r="C12" s="18" t="s">
        <v>22</v>
      </c>
    </row>
    <row r="13" spans="1:10">
      <c r="A13" s="15" t="s">
        <v>56</v>
      </c>
    </row>
    <row r="15" spans="1:10" ht="26.25" customHeight="1">
      <c r="A15" s="36" t="s">
        <v>55</v>
      </c>
    </row>
    <row r="16" spans="1:10" ht="48" customHeight="1">
      <c r="A16" s="47" t="s">
        <v>36</v>
      </c>
      <c r="B16" s="48"/>
      <c r="C16" s="21" t="s">
        <v>37</v>
      </c>
      <c r="D16" s="21" t="s">
        <v>39</v>
      </c>
      <c r="E16" s="35" t="s">
        <v>40</v>
      </c>
      <c r="F16" s="22" t="s">
        <v>41</v>
      </c>
      <c r="G16" s="22" t="s">
        <v>42</v>
      </c>
      <c r="H16" s="35" t="s">
        <v>43</v>
      </c>
      <c r="I16" s="35" t="s">
        <v>54</v>
      </c>
      <c r="J16" s="21" t="s">
        <v>44</v>
      </c>
    </row>
    <row r="17" spans="1:10" ht="26.25" customHeight="1">
      <c r="A17" s="51" t="s">
        <v>34</v>
      </c>
      <c r="B17" s="49" t="s">
        <v>29</v>
      </c>
      <c r="C17" s="23" t="s">
        <v>30</v>
      </c>
      <c r="D17" s="25" t="s">
        <v>32</v>
      </c>
      <c r="E17" s="27">
        <v>100700</v>
      </c>
      <c r="F17" s="40"/>
      <c r="G17" s="41"/>
      <c r="H17" s="29">
        <f>G17*1/2</f>
        <v>0</v>
      </c>
      <c r="I17" s="20">
        <f t="shared" ref="I17:I22" si="0">F17*E17</f>
        <v>0</v>
      </c>
      <c r="J17" s="20">
        <f>MIN(H17,I17)</f>
        <v>0</v>
      </c>
    </row>
    <row r="18" spans="1:10" ht="26.25" customHeight="1">
      <c r="A18" s="52"/>
      <c r="B18" s="49"/>
      <c r="C18" s="23" t="s">
        <v>31</v>
      </c>
      <c r="D18" s="25" t="s">
        <v>32</v>
      </c>
      <c r="E18" s="27">
        <v>156500</v>
      </c>
      <c r="F18" s="40"/>
      <c r="G18" s="41"/>
      <c r="H18" s="29">
        <f>G18*1/2</f>
        <v>0</v>
      </c>
      <c r="I18" s="20">
        <f t="shared" si="0"/>
        <v>0</v>
      </c>
      <c r="J18" s="20">
        <f>MIN(H18:I18)</f>
        <v>0</v>
      </c>
    </row>
    <row r="19" spans="1:10" ht="26.25" customHeight="1">
      <c r="A19" s="52"/>
      <c r="B19" s="49" t="s">
        <v>33</v>
      </c>
      <c r="C19" s="23" t="s">
        <v>30</v>
      </c>
      <c r="D19" s="25" t="s">
        <v>32</v>
      </c>
      <c r="E19" s="27">
        <v>25500</v>
      </c>
      <c r="F19" s="40">
        <v>5</v>
      </c>
      <c r="G19" s="41">
        <v>180000</v>
      </c>
      <c r="H19" s="29">
        <f>G19*1/2</f>
        <v>90000</v>
      </c>
      <c r="I19" s="20">
        <f t="shared" si="0"/>
        <v>127500</v>
      </c>
      <c r="J19" s="20">
        <f>MIN(H19:I19)</f>
        <v>90000</v>
      </c>
    </row>
    <row r="20" spans="1:10" ht="26.25" customHeight="1">
      <c r="A20" s="52"/>
      <c r="B20" s="51"/>
      <c r="C20" s="24" t="s">
        <v>31</v>
      </c>
      <c r="D20" s="26" t="s">
        <v>32</v>
      </c>
      <c r="E20" s="28">
        <v>30000</v>
      </c>
      <c r="F20" s="40"/>
      <c r="G20" s="41"/>
      <c r="H20" s="30">
        <f>G20*1/2</f>
        <v>0</v>
      </c>
      <c r="I20" s="31">
        <f t="shared" si="0"/>
        <v>0</v>
      </c>
      <c r="J20" s="31">
        <f>MIN(H20:I20)</f>
        <v>0</v>
      </c>
    </row>
    <row r="21" spans="1:10" ht="26.25" customHeight="1">
      <c r="A21" s="49" t="s">
        <v>46</v>
      </c>
      <c r="B21" s="47" t="s">
        <v>47</v>
      </c>
      <c r="C21" s="48"/>
      <c r="D21" s="26" t="s">
        <v>49</v>
      </c>
      <c r="E21" s="28">
        <v>149000</v>
      </c>
      <c r="F21" s="40"/>
      <c r="G21" s="41"/>
      <c r="H21" s="30">
        <f>G21*1/3</f>
        <v>0</v>
      </c>
      <c r="I21" s="31">
        <f t="shared" si="0"/>
        <v>0</v>
      </c>
      <c r="J21" s="31">
        <f>MIN(H21:I21)</f>
        <v>0</v>
      </c>
    </row>
    <row r="22" spans="1:10" ht="26.25" customHeight="1">
      <c r="A22" s="49"/>
      <c r="B22" s="47" t="s">
        <v>48</v>
      </c>
      <c r="C22" s="48"/>
      <c r="D22" s="26" t="s">
        <v>50</v>
      </c>
      <c r="E22" s="28">
        <v>18400</v>
      </c>
      <c r="F22" s="40"/>
      <c r="G22" s="41"/>
      <c r="H22" s="30">
        <f>G22*1/3</f>
        <v>0</v>
      </c>
      <c r="I22" s="31">
        <f t="shared" si="0"/>
        <v>0</v>
      </c>
      <c r="J22" s="31">
        <f>MIN(H22:I22)</f>
        <v>0</v>
      </c>
    </row>
    <row r="23" spans="1:10" ht="26.25" customHeight="1">
      <c r="A23" s="46" t="s">
        <v>38</v>
      </c>
      <c r="B23" s="46"/>
      <c r="C23" s="46"/>
      <c r="D23" s="46"/>
      <c r="E23" s="46"/>
      <c r="F23" s="34">
        <f>SUM(F17:F20)</f>
        <v>5</v>
      </c>
      <c r="G23" s="32">
        <f>SUM(G17:G20)</f>
        <v>180000</v>
      </c>
      <c r="H23" s="33"/>
      <c r="I23" s="33"/>
      <c r="J23" s="20">
        <f>SUM(J17:J20)</f>
        <v>90000</v>
      </c>
    </row>
    <row r="24" spans="1:10" ht="26.25" customHeight="1">
      <c r="A24" s="16"/>
    </row>
    <row r="25" spans="1:10" ht="41.25" customHeight="1">
      <c r="A25" s="17" t="s">
        <v>27</v>
      </c>
      <c r="B25" s="42">
        <f>G23-J23</f>
        <v>90000</v>
      </c>
      <c r="C25" s="18" t="s">
        <v>57</v>
      </c>
      <c r="D25" s="43">
        <f>IFERROR(ROUNDUP(B25/B12,0),"")</f>
        <v>79</v>
      </c>
      <c r="E25" s="18" t="s">
        <v>51</v>
      </c>
    </row>
    <row r="26" spans="1:10">
      <c r="A26" s="15" t="s">
        <v>58</v>
      </c>
    </row>
    <row r="29" spans="1:10">
      <c r="D29" s="15" t="s">
        <v>20</v>
      </c>
    </row>
  </sheetData>
  <mergeCells count="9">
    <mergeCell ref="B22:C22"/>
    <mergeCell ref="A23:E23"/>
    <mergeCell ref="A21:A22"/>
    <mergeCell ref="A1:B1"/>
    <mergeCell ref="A16:B16"/>
    <mergeCell ref="A17:A20"/>
    <mergeCell ref="B17:B18"/>
    <mergeCell ref="B19:B20"/>
    <mergeCell ref="B21:C21"/>
  </mergeCells>
  <phoneticPr fontId="1"/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F28" sqref="F28"/>
    </sheetView>
  </sheetViews>
  <sheetFormatPr defaultRowHeight="13.5"/>
  <cols>
    <col min="2" max="2" width="9" customWidth="1"/>
    <col min="3" max="3" width="14.625" bestFit="1" customWidth="1"/>
    <col min="4" max="4" width="11" bestFit="1" customWidth="1"/>
    <col min="6" max="6" width="13" bestFit="1" customWidth="1"/>
    <col min="7" max="7" width="11.375" bestFit="1" customWidth="1"/>
    <col min="8" max="8" width="3.5" bestFit="1" customWidth="1"/>
  </cols>
  <sheetData>
    <row r="1" spans="1:10">
      <c r="A1" s="54" t="s">
        <v>5</v>
      </c>
      <c r="B1" s="54"/>
      <c r="C1" s="1" t="s">
        <v>6</v>
      </c>
      <c r="D1" s="2" t="s">
        <v>7</v>
      </c>
      <c r="E1" s="3" t="s">
        <v>8</v>
      </c>
      <c r="F1" s="3" t="s">
        <v>9</v>
      </c>
      <c r="G1" s="3" t="s">
        <v>10</v>
      </c>
      <c r="H1" s="58" t="s">
        <v>11</v>
      </c>
      <c r="I1" s="59"/>
      <c r="J1" s="60"/>
    </row>
    <row r="2" spans="1:10">
      <c r="A2" s="61" t="s">
        <v>12</v>
      </c>
      <c r="B2" s="62"/>
      <c r="C2" s="10" t="s">
        <v>18</v>
      </c>
      <c r="D2" s="4">
        <v>82.5</v>
      </c>
      <c r="E2" s="12">
        <v>76.209999999999994</v>
      </c>
      <c r="F2" s="13">
        <v>-12.93</v>
      </c>
      <c r="G2" s="13">
        <v>11.57</v>
      </c>
      <c r="H2" s="11" t="s">
        <v>19</v>
      </c>
      <c r="I2" s="56">
        <f>SUM(D2:G2)</f>
        <v>157.34999999999997</v>
      </c>
      <c r="J2" s="57"/>
    </row>
    <row r="3" spans="1:10" ht="14.25" customHeight="1">
      <c r="A3" s="63"/>
      <c r="B3" s="64"/>
      <c r="C3" s="2" t="s">
        <v>17</v>
      </c>
      <c r="D3" s="4">
        <v>82.5</v>
      </c>
      <c r="E3" s="4">
        <v>134.81</v>
      </c>
      <c r="F3" s="5">
        <v>-25.84</v>
      </c>
      <c r="G3" s="6">
        <v>23.15</v>
      </c>
      <c r="H3" s="7" t="s">
        <v>13</v>
      </c>
      <c r="I3" s="55">
        <f>SUM(D3:G3)</f>
        <v>214.62</v>
      </c>
      <c r="J3" s="55"/>
    </row>
    <row r="4" spans="1:10" ht="14.25">
      <c r="A4" s="63"/>
      <c r="B4" s="64"/>
      <c r="C4" s="8" t="s">
        <v>14</v>
      </c>
      <c r="D4" s="4">
        <v>82.5</v>
      </c>
      <c r="E4" s="9">
        <v>252.04</v>
      </c>
      <c r="F4" s="5">
        <v>-51.7</v>
      </c>
      <c r="G4" s="6">
        <v>46.3</v>
      </c>
      <c r="H4" s="7" t="s">
        <v>13</v>
      </c>
      <c r="I4" s="55">
        <f>SUM(D4:G4)</f>
        <v>329.14</v>
      </c>
      <c r="J4" s="55"/>
    </row>
    <row r="5" spans="1:10" ht="14.25">
      <c r="A5" s="63"/>
      <c r="B5" s="64"/>
      <c r="C5" s="8" t="s">
        <v>15</v>
      </c>
      <c r="D5" s="4">
        <v>82.5</v>
      </c>
      <c r="E5" s="9">
        <v>369.27</v>
      </c>
      <c r="F5" s="5">
        <v>-77.540000000000006</v>
      </c>
      <c r="G5" s="6">
        <v>69.45</v>
      </c>
      <c r="H5" s="7" t="s">
        <v>13</v>
      </c>
      <c r="I5" s="55">
        <f>SUM(D5:G5)</f>
        <v>443.67999999999995</v>
      </c>
      <c r="J5" s="55"/>
    </row>
    <row r="6" spans="1:10" ht="14.25">
      <c r="A6" s="65"/>
      <c r="B6" s="66"/>
      <c r="C6" s="8" t="s">
        <v>16</v>
      </c>
      <c r="D6" s="4">
        <v>82.5</v>
      </c>
      <c r="E6" s="9">
        <v>603.71</v>
      </c>
      <c r="F6" s="5">
        <v>-129.22999999999999</v>
      </c>
      <c r="G6" s="6">
        <v>115.74</v>
      </c>
      <c r="H6" s="7" t="s">
        <v>13</v>
      </c>
      <c r="I6" s="55">
        <f>SUM(D6:G6)</f>
        <v>672.72</v>
      </c>
      <c r="J6" s="55"/>
    </row>
    <row r="9" spans="1:10">
      <c r="B9" s="53" t="s">
        <v>24</v>
      </c>
      <c r="C9" s="53"/>
    </row>
    <row r="10" spans="1:10">
      <c r="B10" s="37" t="s">
        <v>25</v>
      </c>
      <c r="C10" s="37" t="s">
        <v>26</v>
      </c>
    </row>
    <row r="11" spans="1:10">
      <c r="B11" s="14">
        <f>ROUNDDOWN(試算表!A5*電気料金!I2+試算表!B5*電気料金!I3+試算表!C5*電気料金!I4+試算表!D5*電気料金!I5+試算表!E5*電気料金!I6,0)</f>
        <v>0</v>
      </c>
      <c r="C11" s="14">
        <f>ROUNDDOWN(試算表!A9*電気料金!I2+試算表!B9*電気料金!I3+試算表!C9*電気料金!I4+試算表!D9*電気料金!I5+試算表!E9*電気料金!I6,0)</f>
        <v>0</v>
      </c>
    </row>
  </sheetData>
  <mergeCells count="9">
    <mergeCell ref="B9:C9"/>
    <mergeCell ref="A1:B1"/>
    <mergeCell ref="I3:J3"/>
    <mergeCell ref="I4:J4"/>
    <mergeCell ref="I5:J5"/>
    <mergeCell ref="I6:J6"/>
    <mergeCell ref="I2:J2"/>
    <mergeCell ref="H1:J1"/>
    <mergeCell ref="A2:B6"/>
  </mergeCells>
  <phoneticPr fontId="1"/>
  <pageMargins left="0.7" right="0.7" top="0.75" bottom="0.75" header="0.3" footer="0.3"/>
</worksheet>
</file>